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2" sheetId="1" state="visible" r:id="rId2"/>
    <sheet name="Feuille1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<sst xmlns="http://schemas.openxmlformats.org/spreadsheetml/2006/main" count="113" uniqueCount="85">
  <si>
    <t xml:space="preserve">Architecture de la matière - TD 3 - Exercice Modèle de Slater : Le soufre</t>
  </si>
  <si>
    <t xml:space="preserve">Données (en début de poly de TD)</t>
  </si>
  <si>
    <t xml:space="preserve">attention prendre :</t>
  </si>
  <si>
    <t xml:space="preserve">Ry=</t>
  </si>
  <si>
    <t xml:space="preserve">eV</t>
  </si>
  <si>
    <t xml:space="preserve">Constante de Planck : </t>
  </si>
  <si>
    <t xml:space="preserve">h=</t>
  </si>
  <si>
    <t xml:space="preserve">J.s</t>
  </si>
  <si>
    <t xml:space="preserve">Célérité de la lumière :</t>
  </si>
  <si>
    <t xml:space="preserve">c=</t>
  </si>
  <si>
    <r>
      <rPr>
        <sz val="10"/>
        <rFont val="Arial"/>
        <family val="2"/>
        <charset val="1"/>
      </rPr>
      <t xml:space="preserve">m.s</t>
    </r>
    <r>
      <rPr>
        <vertAlign val="superscript"/>
        <sz val="10"/>
        <rFont val="Arial"/>
        <family val="2"/>
        <charset val="1"/>
      </rPr>
      <t xml:space="preserve">-1</t>
    </r>
  </si>
  <si>
    <t xml:space="preserve">et Table des constantes de Slater en fin d'énoncé du TD chapitre 3.</t>
  </si>
  <si>
    <t xml:space="preserve">a) Soufre S</t>
  </si>
  <si>
    <t xml:space="preserve">Calcul de EI1</t>
  </si>
  <si>
    <t xml:space="preserve">Il s'agit de l'énergie de première ionisation : par défaut on arrache un électron le plus facile à arracher, donc de la couche de valence.</t>
  </si>
  <si>
    <t xml:space="preserve">Les couches de cœur restent inchangées ainsi que leurs énergies. </t>
  </si>
  <si>
    <r>
      <rPr>
        <sz val="9"/>
        <color rgb="FFC9211E"/>
        <rFont val="Arial"/>
        <family val="2"/>
        <charset val="1"/>
      </rPr>
      <t xml:space="preserve">Ainsi, dans EI1=E(S</t>
    </r>
    <r>
      <rPr>
        <vertAlign val="superscript"/>
        <sz val="9"/>
        <color rgb="FFC9211E"/>
        <rFont val="Arial"/>
        <family val="2"/>
        <charset val="1"/>
      </rPr>
      <t xml:space="preserve">+</t>
    </r>
    <r>
      <rPr>
        <sz val="9"/>
        <color rgb="FFC9211E"/>
        <rFont val="Arial"/>
        <family val="2"/>
        <charset val="1"/>
      </rPr>
      <t xml:space="preserve">)-E(S) les énergies des couches de coeur vont se soustraire exactement : inutile de les calculer explicitement donc.</t>
    </r>
  </si>
  <si>
    <t xml:space="preserve">S : Z=</t>
  </si>
  <si>
    <t xml:space="preserve">S</t>
  </si>
  <si>
    <r>
      <rPr>
        <b val="true"/>
        <sz val="10"/>
        <rFont val="Arial"/>
        <family val="2"/>
        <charset val="1"/>
      </rPr>
      <t xml:space="preserve">1s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2s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2p</t>
    </r>
    <r>
      <rPr>
        <b val="true"/>
        <vertAlign val="superscript"/>
        <sz val="10"/>
        <rFont val="Arial"/>
        <family val="2"/>
        <charset val="1"/>
      </rPr>
      <t xml:space="preserve">6</t>
    </r>
    <r>
      <rPr>
        <b val="true"/>
        <sz val="10"/>
        <color rgb="FF0000FF"/>
        <rFont val="Arial"/>
        <family val="2"/>
        <charset val="1"/>
      </rPr>
      <t xml:space="preserve">3s</t>
    </r>
    <r>
      <rPr>
        <b val="true"/>
        <vertAlign val="superscript"/>
        <sz val="10"/>
        <color rgb="FF0000FF"/>
        <rFont val="Arial"/>
        <family val="2"/>
        <charset val="1"/>
      </rPr>
      <t xml:space="preserve">2</t>
    </r>
    <r>
      <rPr>
        <b val="true"/>
        <sz val="10"/>
        <color rgb="FF0000FF"/>
        <rFont val="Arial"/>
        <family val="2"/>
        <charset val="1"/>
      </rPr>
      <t xml:space="preserve">3p</t>
    </r>
    <r>
      <rPr>
        <b val="true"/>
        <vertAlign val="superscript"/>
        <sz val="10"/>
        <color rgb="FF0000FF"/>
        <rFont val="Arial"/>
        <family val="2"/>
        <charset val="1"/>
      </rPr>
      <t xml:space="preserve">4</t>
    </r>
  </si>
  <si>
    <t xml:space="preserve">6 électrons de valence</t>
  </si>
  <si>
    <t xml:space="preserve">traités pareil par Slater (3s, 3p)</t>
  </si>
  <si>
    <t xml:space="preserve">Zeff(3s,3p)=</t>
  </si>
  <si>
    <t xml:space="preserve">E(3s,3p)=</t>
  </si>
  <si>
    <t xml:space="preserve">ils sont 6</t>
  </si>
  <si>
    <r>
      <rPr>
        <b val="true"/>
        <sz val="10"/>
        <color rgb="FF00CC00"/>
        <rFont val="Arial"/>
        <family val="2"/>
        <charset val="1"/>
      </rPr>
      <t xml:space="preserve">S</t>
    </r>
    <r>
      <rPr>
        <b val="true"/>
        <vertAlign val="superscript"/>
        <sz val="10"/>
        <color rgb="FF00CC00"/>
        <rFont val="Arial"/>
        <family val="2"/>
        <charset val="1"/>
      </rPr>
      <t xml:space="preserve">+</t>
    </r>
  </si>
  <si>
    <r>
      <rPr>
        <b val="true"/>
        <sz val="10"/>
        <rFont val="Arial"/>
        <family val="2"/>
        <charset val="1"/>
      </rPr>
      <t xml:space="preserve">1s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2s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2p</t>
    </r>
    <r>
      <rPr>
        <b val="true"/>
        <vertAlign val="superscript"/>
        <sz val="10"/>
        <rFont val="Arial"/>
        <family val="2"/>
        <charset val="1"/>
      </rPr>
      <t xml:space="preserve">6</t>
    </r>
    <r>
      <rPr>
        <b val="true"/>
        <sz val="10"/>
        <color rgb="FF00CC00"/>
        <rFont val="Arial"/>
        <family val="2"/>
        <charset val="1"/>
      </rPr>
      <t xml:space="preserve">3s</t>
    </r>
    <r>
      <rPr>
        <b val="true"/>
        <vertAlign val="superscript"/>
        <sz val="10"/>
        <color rgb="FF00CC00"/>
        <rFont val="Arial"/>
        <family val="2"/>
        <charset val="1"/>
      </rPr>
      <t xml:space="preserve">2</t>
    </r>
    <r>
      <rPr>
        <b val="true"/>
        <sz val="10"/>
        <color rgb="FF00CC00"/>
        <rFont val="Arial"/>
        <family val="2"/>
        <charset val="1"/>
      </rPr>
      <t xml:space="preserve">3p</t>
    </r>
    <r>
      <rPr>
        <b val="true"/>
        <vertAlign val="superscript"/>
        <sz val="10"/>
        <color rgb="FF00CC00"/>
        <rFont val="Arial"/>
        <family val="2"/>
        <charset val="1"/>
      </rPr>
      <t xml:space="preserve">3</t>
    </r>
  </si>
  <si>
    <t xml:space="preserve">5 électrons de valence</t>
  </si>
  <si>
    <t xml:space="preserve">Z’eff(3s,3p)=</t>
  </si>
  <si>
    <t xml:space="preserve">E’(3s,3p)=</t>
  </si>
  <si>
    <t xml:space="preserve">ils sont 5</t>
  </si>
  <si>
    <r>
      <rPr>
        <b val="true"/>
        <sz val="10"/>
        <rFont val="Arial"/>
        <family val="2"/>
        <charset val="1"/>
      </rPr>
      <t xml:space="preserve">EI</t>
    </r>
    <r>
      <rPr>
        <b val="true"/>
        <sz val="8"/>
        <rFont val="Arial"/>
        <family val="2"/>
        <charset val="1"/>
      </rPr>
      <t xml:space="preserve">1</t>
    </r>
    <r>
      <rPr>
        <b val="true"/>
        <sz val="10"/>
        <rFont val="Arial"/>
        <family val="2"/>
        <charset val="1"/>
      </rPr>
      <t xml:space="preserve">=E(</t>
    </r>
    <r>
      <rPr>
        <b val="true"/>
        <sz val="10"/>
        <color rgb="FF00CC00"/>
        <rFont val="Arial"/>
        <family val="2"/>
        <charset val="1"/>
      </rPr>
      <t xml:space="preserve">S</t>
    </r>
    <r>
      <rPr>
        <b val="true"/>
        <vertAlign val="superscript"/>
        <sz val="10"/>
        <color rgb="FF00CC00"/>
        <rFont val="Arial"/>
        <family val="2"/>
        <charset val="1"/>
      </rPr>
      <t xml:space="preserve">+</t>
    </r>
    <r>
      <rPr>
        <b val="true"/>
        <sz val="10"/>
        <rFont val="Arial"/>
        <family val="2"/>
        <charset val="1"/>
      </rPr>
      <t xml:space="preserve">)-E(</t>
    </r>
    <r>
      <rPr>
        <b val="true"/>
        <sz val="10"/>
        <color rgb="FF0000FF"/>
        <rFont val="Arial"/>
        <family val="2"/>
        <charset val="1"/>
      </rPr>
      <t xml:space="preserve">S</t>
    </r>
    <r>
      <rPr>
        <b val="true"/>
        <sz val="10"/>
        <rFont val="Arial"/>
        <family val="2"/>
        <charset val="1"/>
      </rPr>
      <t xml:space="preserve">)=</t>
    </r>
    <r>
      <rPr>
        <b val="true"/>
        <sz val="10"/>
        <color rgb="FF00CC00"/>
        <rFont val="Arial"/>
        <family val="2"/>
        <charset val="1"/>
      </rPr>
      <t xml:space="preserve">5</t>
    </r>
    <r>
      <rPr>
        <b val="true"/>
        <sz val="10"/>
        <rFont val="Arial"/>
        <family val="2"/>
        <charset val="1"/>
      </rPr>
      <t xml:space="preserve">*E’(3s,3p)-</t>
    </r>
    <r>
      <rPr>
        <b val="true"/>
        <sz val="10"/>
        <color rgb="FF0000FF"/>
        <rFont val="Arial"/>
        <family val="2"/>
        <charset val="1"/>
      </rPr>
      <t xml:space="preserve">6</t>
    </r>
    <r>
      <rPr>
        <b val="true"/>
        <sz val="10"/>
        <rFont val="Arial"/>
        <family val="2"/>
        <charset val="1"/>
      </rPr>
      <t xml:space="preserve">*E(3s,3p)=</t>
    </r>
  </si>
  <si>
    <t xml:space="preserve">Résultat assez mauvais : EI(exp) = 10,4 eV (cf tableau donné en fin du chapitre TD 3)</t>
  </si>
  <si>
    <t xml:space="preserve">erreur = </t>
  </si>
  <si>
    <t xml:space="preserve">!!!!</t>
  </si>
  <si>
    <r>
      <rPr>
        <b val="true"/>
        <sz val="10"/>
        <rFont val="Arial"/>
        <family val="2"/>
        <charset val="1"/>
      </rPr>
      <t xml:space="preserve">b) </t>
    </r>
    <r>
      <rPr>
        <b val="true"/>
        <sz val="10"/>
        <color rgb="FF000000"/>
        <rFont val="Arial"/>
        <family val="2"/>
        <charset val="1"/>
      </rPr>
      <t xml:space="preserve">Spectroscopie d'absorption des rayons X et fluorescence X (</t>
    </r>
    <r>
      <rPr>
        <b val="true"/>
        <sz val="10"/>
        <rFont val="Arial"/>
        <family val="2"/>
        <charset val="1"/>
      </rPr>
      <t xml:space="preserve">Ionisation en couche externe du soufre)</t>
    </r>
  </si>
  <si>
    <r>
      <rPr>
        <b val="true"/>
        <sz val="10"/>
        <rFont val="Arial"/>
        <family val="2"/>
        <charset val="1"/>
      </rPr>
      <t xml:space="preserve">S</t>
    </r>
    <r>
      <rPr>
        <b val="true"/>
        <vertAlign val="superscript"/>
        <sz val="10"/>
        <rFont val="Arial"/>
        <family val="2"/>
        <charset val="1"/>
      </rPr>
      <t xml:space="preserve">+</t>
    </r>
    <r>
      <rPr>
        <b val="true"/>
        <sz val="8"/>
        <rFont val="Arial"/>
        <family val="2"/>
        <charset val="1"/>
      </rPr>
      <t xml:space="preserve">(1s)</t>
    </r>
  </si>
  <si>
    <r>
      <rPr>
        <sz val="10"/>
        <color rgb="FFFF33FF"/>
        <rFont val="Arial"/>
        <family val="2"/>
        <charset val="1"/>
      </rPr>
      <t xml:space="preserve">1s</t>
    </r>
    <r>
      <rPr>
        <vertAlign val="superscript"/>
        <sz val="10"/>
        <color rgb="FFFF33FF"/>
        <rFont val="Arial"/>
        <family val="2"/>
        <charset val="1"/>
      </rPr>
      <t xml:space="preserve">1</t>
    </r>
    <r>
      <rPr>
        <sz val="10"/>
        <rFont val="Arial"/>
        <family val="2"/>
        <charset val="1"/>
      </rPr>
      <t xml:space="preserve">2s</t>
    </r>
    <r>
      <rPr>
        <vertAlign val="super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2p</t>
    </r>
    <r>
      <rPr>
        <vertAlign val="superscript"/>
        <sz val="10"/>
        <rFont val="Arial"/>
        <family val="2"/>
        <charset val="1"/>
      </rPr>
      <t xml:space="preserve">6</t>
    </r>
    <r>
      <rPr>
        <sz val="10"/>
        <rFont val="Arial"/>
        <family val="2"/>
        <charset val="1"/>
      </rPr>
      <t xml:space="preserve">3s</t>
    </r>
    <r>
      <rPr>
        <vertAlign val="super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3p</t>
    </r>
    <r>
      <rPr>
        <vertAlign val="superscript"/>
        <sz val="10"/>
        <rFont val="Arial"/>
        <family val="2"/>
        <charset val="1"/>
      </rPr>
      <t xml:space="preserve">4</t>
    </r>
  </si>
  <si>
    <t xml:space="preserve">Z’eff(2s,2p)=</t>
  </si>
  <si>
    <t xml:space="preserve">E’(2s,2p)=</t>
  </si>
  <si>
    <t xml:space="preserve">Z’eff(1s)=</t>
  </si>
  <si>
    <t xml:space="preserve">E’(1s)=</t>
  </si>
  <si>
    <r>
      <rPr>
        <b val="true"/>
        <sz val="9"/>
        <rFont val="Arial"/>
        <family val="2"/>
        <charset val="1"/>
      </rPr>
      <t xml:space="preserve">E(S+</t>
    </r>
    <r>
      <rPr>
        <b val="true"/>
        <sz val="8"/>
        <rFont val="Arial"/>
        <family val="2"/>
        <charset val="1"/>
      </rPr>
      <t xml:space="preserve">(1s)</t>
    </r>
    <r>
      <rPr>
        <b val="true"/>
        <sz val="9"/>
        <rFont val="Arial"/>
        <family val="2"/>
        <charset val="1"/>
      </rPr>
      <t xml:space="preserve">)=E’(1s)+8E’(2s,2p)+6E’(3s,3p)=</t>
    </r>
  </si>
  <si>
    <r>
      <rPr>
        <sz val="10"/>
        <rFont val="Arial"/>
        <family val="2"/>
        <charset val="1"/>
      </rPr>
      <t xml:space="preserve">1s</t>
    </r>
    <r>
      <rPr>
        <vertAlign val="super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2s</t>
    </r>
    <r>
      <rPr>
        <vertAlign val="super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2p</t>
    </r>
    <r>
      <rPr>
        <vertAlign val="superscript"/>
        <sz val="10"/>
        <rFont val="Arial"/>
        <family val="2"/>
        <charset val="1"/>
      </rPr>
      <t xml:space="preserve">6</t>
    </r>
    <r>
      <rPr>
        <sz val="10"/>
        <rFont val="Arial"/>
        <family val="2"/>
        <charset val="1"/>
      </rPr>
      <t xml:space="preserve">3s</t>
    </r>
    <r>
      <rPr>
        <vertAlign val="super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3p</t>
    </r>
    <r>
      <rPr>
        <vertAlign val="superscript"/>
        <sz val="10"/>
        <rFont val="Arial"/>
        <family val="2"/>
        <charset val="1"/>
      </rPr>
      <t xml:space="preserve">4</t>
    </r>
  </si>
  <si>
    <t xml:space="preserve">Zeff(2s,2p)=</t>
  </si>
  <si>
    <t xml:space="preserve">E(2s,2p)=</t>
  </si>
  <si>
    <t xml:space="preserve">Zeff(1s)=</t>
  </si>
  <si>
    <t xml:space="preserve">E(1s)=</t>
  </si>
  <si>
    <t xml:space="preserve">E(S)=2E(1s)+8E(2s,2p)+6E(3s,3p)=</t>
  </si>
  <si>
    <t xml:space="preserve">non demandé</t>
  </si>
  <si>
    <r>
      <rPr>
        <b val="true"/>
        <sz val="10"/>
        <rFont val="Arial"/>
        <family val="2"/>
        <charset val="1"/>
      </rPr>
      <t xml:space="preserve">EI</t>
    </r>
    <r>
      <rPr>
        <b val="true"/>
        <vertAlign val="subscript"/>
        <sz val="10"/>
        <rFont val="Arial"/>
        <family val="2"/>
        <charset val="1"/>
      </rPr>
      <t xml:space="preserve">1</t>
    </r>
    <r>
      <rPr>
        <b val="true"/>
        <sz val="8"/>
        <rFont val="Arial"/>
        <family val="2"/>
        <charset val="1"/>
      </rPr>
      <t xml:space="preserve">(1s)</t>
    </r>
    <r>
      <rPr>
        <b val="true"/>
        <sz val="10"/>
        <rFont val="Arial"/>
        <family val="2"/>
        <charset val="1"/>
      </rPr>
      <t xml:space="preserve">=E(S</t>
    </r>
    <r>
      <rPr>
        <b val="true"/>
        <vertAlign val="superscript"/>
        <sz val="10"/>
        <rFont val="Arial"/>
        <family val="2"/>
        <charset val="1"/>
      </rPr>
      <t xml:space="preserve">+</t>
    </r>
    <r>
      <rPr>
        <b val="true"/>
        <sz val="8"/>
        <rFont val="Arial"/>
        <family val="2"/>
        <charset val="1"/>
      </rPr>
      <t xml:space="preserve">(1s)</t>
    </r>
    <r>
      <rPr>
        <b val="true"/>
        <sz val="10"/>
        <rFont val="Arial"/>
        <family val="2"/>
        <charset val="1"/>
      </rPr>
      <t xml:space="preserve">)-E(S)=</t>
    </r>
  </si>
  <si>
    <r>
      <rPr>
        <i val="true"/>
        <sz val="10"/>
        <rFont val="Arial"/>
        <family val="2"/>
        <charset val="1"/>
      </rPr>
      <t xml:space="preserve">E(photon X) doit être &gt;= EI</t>
    </r>
    <r>
      <rPr>
        <i val="true"/>
        <vertAlign val="subscript"/>
        <sz val="10"/>
        <rFont val="Arial"/>
        <family val="2"/>
        <charset val="1"/>
      </rPr>
      <t xml:space="preserve">1</t>
    </r>
    <r>
      <rPr>
        <i val="true"/>
        <sz val="10"/>
        <rFont val="Arial"/>
        <family val="2"/>
        <charset val="1"/>
      </rPr>
      <t xml:space="preserve">(1s) pour arriver à arracher un électron 2s.</t>
    </r>
  </si>
  <si>
    <t xml:space="preserve">Longueur d'onde du photon X incident capable d'arracher un électron 1s du soufre :</t>
  </si>
  <si>
    <r>
      <rPr>
        <sz val="10"/>
        <rFont val="Symbol"/>
        <family val="0"/>
        <charset val="2"/>
      </rPr>
      <t xml:space="preserve">λ</t>
    </r>
    <r>
      <rPr>
        <sz val="10"/>
        <rFont val="Arial"/>
        <family val="2"/>
        <charset val="1"/>
      </rPr>
      <t xml:space="preserve">=hc/E=</t>
    </r>
  </si>
  <si>
    <t xml:space="preserve">m</t>
  </si>
  <si>
    <t xml:space="preserve">nm</t>
  </si>
  <si>
    <r>
      <rPr>
        <sz val="10"/>
        <rFont val="Arial"/>
        <family val="0"/>
        <charset val="1"/>
      </rPr>
      <t xml:space="preserve">Å</t>
    </r>
    <r>
      <rPr>
        <b val="true"/>
        <sz val="10"/>
        <rFont val="Arial"/>
        <family val="0"/>
        <charset val="1"/>
      </rPr>
      <t xml:space="preserve"> (RX)</t>
    </r>
  </si>
  <si>
    <r>
      <rPr>
        <b val="true"/>
        <sz val="10"/>
        <rFont val="Arial"/>
        <family val="2"/>
        <charset val="1"/>
      </rPr>
      <t xml:space="preserve">S</t>
    </r>
    <r>
      <rPr>
        <b val="true"/>
        <vertAlign val="superscript"/>
        <sz val="10"/>
        <rFont val="Arial"/>
        <family val="2"/>
        <charset val="1"/>
      </rPr>
      <t xml:space="preserve">+</t>
    </r>
    <r>
      <rPr>
        <b val="true"/>
        <sz val="10"/>
        <rFont val="Arial"/>
        <family val="2"/>
        <charset val="1"/>
      </rPr>
      <t xml:space="preserve">(2p)</t>
    </r>
  </si>
  <si>
    <r>
      <rPr>
        <sz val="10"/>
        <rFont val="Arial"/>
        <family val="2"/>
        <charset val="1"/>
      </rPr>
      <t xml:space="preserve">1s</t>
    </r>
    <r>
      <rPr>
        <vertAlign val="super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2s</t>
    </r>
    <r>
      <rPr>
        <vertAlign val="superscript"/>
        <sz val="10"/>
        <rFont val="Arial"/>
        <family val="2"/>
        <charset val="1"/>
      </rPr>
      <t xml:space="preserve">2</t>
    </r>
    <r>
      <rPr>
        <sz val="10"/>
        <color rgb="FFFF9900"/>
        <rFont val="Arial"/>
        <family val="2"/>
        <charset val="1"/>
      </rPr>
      <t xml:space="preserve">2p</t>
    </r>
    <r>
      <rPr>
        <vertAlign val="superscript"/>
        <sz val="10"/>
        <color rgb="FFFF9900"/>
        <rFont val="Arial"/>
        <family val="2"/>
        <charset val="1"/>
      </rPr>
      <t xml:space="preserve">5</t>
    </r>
    <r>
      <rPr>
        <sz val="10"/>
        <rFont val="Arial"/>
        <family val="2"/>
        <charset val="1"/>
      </rPr>
      <t xml:space="preserve">3s</t>
    </r>
    <r>
      <rPr>
        <vertAlign val="super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3p</t>
    </r>
    <r>
      <rPr>
        <vertAlign val="superscript"/>
        <sz val="10"/>
        <rFont val="Arial"/>
        <family val="2"/>
        <charset val="1"/>
      </rPr>
      <t xml:space="preserve">4</t>
    </r>
  </si>
  <si>
    <t xml:space="preserve">Z’’eff(3s,3p)=</t>
  </si>
  <si>
    <t xml:space="preserve">E’’(3s,3p)=</t>
  </si>
  <si>
    <t xml:space="preserve">Z’’eff(2s,2p)=</t>
  </si>
  <si>
    <t xml:space="preserve">E’’(2s,2p)=</t>
  </si>
  <si>
    <t xml:space="preserve">Z’’eff(1s)=</t>
  </si>
  <si>
    <t xml:space="preserve">E’’(1s)=</t>
  </si>
  <si>
    <r>
      <rPr>
        <b val="true"/>
        <sz val="9"/>
        <rFont val="Arial"/>
        <family val="2"/>
        <charset val="1"/>
      </rPr>
      <t xml:space="preserve">E(S</t>
    </r>
    <r>
      <rPr>
        <b val="true"/>
        <vertAlign val="superscript"/>
        <sz val="9"/>
        <rFont val="Arial"/>
        <family val="2"/>
        <charset val="1"/>
      </rPr>
      <t xml:space="preserve">+</t>
    </r>
    <r>
      <rPr>
        <b val="true"/>
        <sz val="8"/>
        <rFont val="Arial"/>
        <family val="2"/>
        <charset val="1"/>
      </rPr>
      <t xml:space="preserve">(2p)</t>
    </r>
    <r>
      <rPr>
        <b val="true"/>
        <sz val="9"/>
        <rFont val="Arial"/>
        <family val="2"/>
        <charset val="1"/>
      </rPr>
      <t xml:space="preserve">)=2E’’(1s)+7E’’(2s,2p)+6E’’(3s,3p)=</t>
    </r>
  </si>
  <si>
    <r>
      <rPr>
        <b val="true"/>
        <sz val="10"/>
        <rFont val="Arial"/>
        <family val="2"/>
        <charset val="1"/>
      </rPr>
      <t xml:space="preserve">E</t>
    </r>
    <r>
      <rPr>
        <b val="true"/>
        <sz val="8"/>
        <rFont val="Arial"/>
        <family val="2"/>
        <charset val="1"/>
      </rPr>
      <t xml:space="preserve">(réarrangement)</t>
    </r>
    <r>
      <rPr>
        <b val="true"/>
        <sz val="10"/>
        <rFont val="Arial"/>
        <family val="2"/>
        <charset val="1"/>
      </rPr>
      <t xml:space="preserve">=E(S</t>
    </r>
    <r>
      <rPr>
        <b val="true"/>
        <vertAlign val="superscript"/>
        <sz val="10"/>
        <rFont val="Arial"/>
        <family val="2"/>
        <charset val="1"/>
      </rPr>
      <t xml:space="preserve">+</t>
    </r>
    <r>
      <rPr>
        <b val="true"/>
        <sz val="8"/>
        <rFont val="Arial"/>
        <family val="2"/>
        <charset val="1"/>
      </rPr>
      <t xml:space="preserve">(1s)</t>
    </r>
    <r>
      <rPr>
        <b val="true"/>
        <sz val="10"/>
        <rFont val="Arial"/>
        <family val="2"/>
        <charset val="1"/>
      </rPr>
      <t xml:space="preserve">)-E(S</t>
    </r>
    <r>
      <rPr>
        <b val="true"/>
        <vertAlign val="superscript"/>
        <sz val="10"/>
        <rFont val="Arial"/>
        <family val="2"/>
        <charset val="1"/>
      </rPr>
      <t xml:space="preserve">+</t>
    </r>
    <r>
      <rPr>
        <b val="true"/>
        <sz val="8"/>
        <rFont val="Arial"/>
        <family val="2"/>
        <charset val="1"/>
      </rPr>
      <t xml:space="preserve">(2p)</t>
    </r>
    <r>
      <rPr>
        <b val="true"/>
        <sz val="10"/>
        <rFont val="Arial"/>
        <family val="2"/>
        <charset val="1"/>
      </rPr>
      <t xml:space="preserve">)=</t>
    </r>
  </si>
  <si>
    <t xml:space="preserve">nm (RX)</t>
  </si>
  <si>
    <r>
      <rPr>
        <b val="true"/>
        <sz val="10"/>
        <rFont val="Symbol"/>
        <family val="0"/>
        <charset val="2"/>
      </rPr>
      <t xml:space="preserve">λ</t>
    </r>
    <r>
      <rPr>
        <b val="true"/>
        <sz val="10"/>
        <rFont val="Arial"/>
        <family val="2"/>
        <charset val="1"/>
      </rPr>
      <t xml:space="preserve">=hc/E=</t>
    </r>
  </si>
  <si>
    <t xml:space="preserve">Å (RX)</t>
  </si>
  <si>
    <t xml:space="preserve">Comparer lamba aux tables :</t>
  </si>
  <si>
    <r>
      <rPr>
        <b val="true"/>
        <sz val="10"/>
        <rFont val="Symbol"/>
        <family val="0"/>
        <charset val="2"/>
      </rPr>
      <t xml:space="preserve">λ</t>
    </r>
    <r>
      <rPr>
        <b val="true"/>
        <i val="true"/>
        <sz val="10"/>
        <rFont val="Arial"/>
        <family val="2"/>
        <charset val="1"/>
      </rPr>
      <t xml:space="preserve">(K alpha)=</t>
    </r>
  </si>
  <si>
    <t xml:space="preserve">Å</t>
  </si>
  <si>
    <t xml:space="preserve">bon ordre de grandeur, déjà bien pour un modèle aussi simple que Slater !</t>
  </si>
  <si>
    <t xml:space="preserve">Modèle de Slater : le soufre</t>
  </si>
  <si>
    <t xml:space="preserve">Energie d'ionisation en couches internes</t>
  </si>
  <si>
    <t xml:space="preserve">Données : </t>
  </si>
  <si>
    <t xml:space="preserve">E(seuil K) =</t>
  </si>
  <si>
    <t xml:space="preserve">keV</t>
  </si>
  <si>
    <t xml:space="preserve">site web</t>
  </si>
  <si>
    <t xml:space="preserve">lambda =K apha</t>
  </si>
  <si>
    <t xml:space="preserve">Angstrom</t>
  </si>
  <si>
    <t xml:space="preserve">livre analyse pétrole</t>
  </si>
  <si>
    <t xml:space="preserve">E=hc/l</t>
  </si>
  <si>
    <t xml:space="preserve">Joules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</si>
</sst>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"/>
    <numFmt numFmtId="166" formatCode="General"/>
    <numFmt numFmtId="167" formatCode="0.0000E+00"/>
    <numFmt numFmtId="168" formatCode="0.00\ %"/>
    <numFmt numFmtId="169" formatCode="0.000E+00"/>
    <numFmt numFmtId="170" formatCode="0.00E+00"/>
    <numFmt numFmtId="171" formatCode="0.000"/>
  </numFmts>
  <fonts count="3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sz val="11"/>
      <color rgb="FF000000"/>
      <name val="TimesNewRomanPSMT"/>
      <family val="1"/>
      <charset val="1"/>
    </font>
    <font>
      <vertAlign val="superscript"/>
      <sz val="10"/>
      <name val="Arial"/>
      <family val="2"/>
      <charset val="1"/>
    </font>
    <font>
      <b val="true"/>
      <sz val="9"/>
      <name val="Arial"/>
      <family val="2"/>
      <charset val="1"/>
    </font>
    <font>
      <sz val="9"/>
      <color rgb="FFC9211E"/>
      <name val="Arial"/>
      <family val="2"/>
      <charset val="1"/>
    </font>
    <font>
      <vertAlign val="superscript"/>
      <sz val="9"/>
      <color rgb="FFC9211E"/>
      <name val="Arial"/>
      <family val="2"/>
      <charset val="1"/>
    </font>
    <font>
      <sz val="10"/>
      <color rgb="FFC9211E"/>
      <name val="Arial"/>
      <family val="2"/>
      <charset val="1"/>
    </font>
    <font>
      <b val="true"/>
      <sz val="10"/>
      <color rgb="FF0000FF"/>
      <name val="Arial"/>
      <family val="2"/>
      <charset val="1"/>
    </font>
    <font>
      <b val="true"/>
      <vertAlign val="superscript"/>
      <sz val="10"/>
      <name val="Arial"/>
      <family val="2"/>
      <charset val="1"/>
    </font>
    <font>
      <b val="true"/>
      <vertAlign val="superscript"/>
      <sz val="10"/>
      <color rgb="FF0000FF"/>
      <name val="Arial"/>
      <family val="2"/>
      <charset val="1"/>
    </font>
    <font>
      <i val="true"/>
      <sz val="10"/>
      <color rgb="FF0000FF"/>
      <name val="Arial"/>
      <family val="2"/>
      <charset val="1"/>
    </font>
    <font>
      <b val="true"/>
      <sz val="10"/>
      <color rgb="FF00CC00"/>
      <name val="Arial"/>
      <family val="2"/>
      <charset val="1"/>
    </font>
    <font>
      <b val="true"/>
      <vertAlign val="superscript"/>
      <sz val="10"/>
      <color rgb="FF00CC00"/>
      <name val="Arial"/>
      <family val="2"/>
      <charset val="1"/>
    </font>
    <font>
      <i val="true"/>
      <sz val="10"/>
      <color rgb="FF00CC0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FF33FF"/>
      <name val="Arial"/>
      <family val="2"/>
      <charset val="1"/>
    </font>
    <font>
      <vertAlign val="superscript"/>
      <sz val="10"/>
      <color rgb="FFFF33FF"/>
      <name val="Arial"/>
      <family val="2"/>
      <charset val="1"/>
    </font>
    <font>
      <b val="true"/>
      <vertAlign val="subscript"/>
      <sz val="10"/>
      <name val="Arial"/>
      <family val="2"/>
      <charset val="1"/>
    </font>
    <font>
      <i val="true"/>
      <vertAlign val="subscript"/>
      <sz val="10"/>
      <name val="Arial"/>
      <family val="2"/>
      <charset val="1"/>
    </font>
    <font>
      <sz val="6"/>
      <name val="Arial"/>
      <family val="2"/>
      <charset val="1"/>
    </font>
    <font>
      <b val="true"/>
      <sz val="6"/>
      <name val="Arial"/>
      <family val="2"/>
      <charset val="1"/>
    </font>
    <font>
      <sz val="10"/>
      <name val="Symbol"/>
      <family val="0"/>
      <charset val="2"/>
    </font>
    <font>
      <sz val="10"/>
      <name val="Arial"/>
      <family val="0"/>
      <charset val="1"/>
    </font>
    <font>
      <b val="true"/>
      <sz val="10"/>
      <name val="Arial"/>
      <family val="0"/>
      <charset val="1"/>
    </font>
    <font>
      <sz val="10"/>
      <color rgb="FFFF9900"/>
      <name val="Arial"/>
      <family val="2"/>
      <charset val="1"/>
    </font>
    <font>
      <vertAlign val="superscript"/>
      <sz val="10"/>
      <color rgb="FFFF9900"/>
      <name val="Arial"/>
      <family val="2"/>
      <charset val="1"/>
    </font>
    <font>
      <b val="true"/>
      <vertAlign val="superscript"/>
      <sz val="9"/>
      <name val="Arial"/>
      <family val="2"/>
      <charset val="1"/>
    </font>
    <font>
      <b val="true"/>
      <sz val="10"/>
      <name val="Symbol"/>
      <family val="0"/>
      <charset val="2"/>
    </font>
    <font>
      <b val="true"/>
      <i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1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CC00"/>
      <rgbColor rgb="FF0000FF"/>
      <rgbColor rgb="FFFFFF00"/>
      <rgbColor rgb="FFFF33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1"/>
  <sheetViews>
    <sheetView showFormulas="false" showGridLines="true" showRowColHeaders="true" showZeros="true" rightToLeft="false" tabSelected="true" showOutlineSymbols="true" defaultGridColor="true" view="normal" topLeftCell="A32" colorId="64" zoomScale="120" zoomScaleNormal="120" zoomScalePageLayoutView="100" workbookViewId="0">
      <selection pane="topLeft" activeCell="H43" activeCellId="0" sqref="H43"/>
    </sheetView>
  </sheetViews>
  <sheetFormatPr defaultRowHeight="12.8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13.1"/>
    <col collapsed="false" customWidth="true" hidden="false" outlineLevel="0" max="3" min="3" style="0" width="12.97"/>
    <col collapsed="false" customWidth="true" hidden="false" outlineLevel="0" max="4" min="4" style="1" width="13.41"/>
    <col collapsed="false" customWidth="false" hidden="false" outlineLevel="0" max="5" min="5" style="0" width="11.57"/>
    <col collapsed="false" customWidth="false" hidden="false" outlineLevel="0" max="1025" min="6" style="0" width="11.52"/>
  </cols>
  <sheetData>
    <row r="1" customFormat="false" ht="12.8" hidden="false" customHeight="false" outlineLevel="0" collapsed="false">
      <c r="A1" s="2" t="s">
        <v>0</v>
      </c>
    </row>
    <row r="2" customFormat="false" ht="12.8" hidden="false" customHeight="false" outlineLevel="0" collapsed="false">
      <c r="A2" s="2"/>
    </row>
    <row r="3" customFormat="false" ht="12.8" hidden="false" customHeight="false" outlineLevel="0" collapsed="false">
      <c r="A3" s="3" t="s">
        <v>1</v>
      </c>
      <c r="D3" s="4" t="s">
        <v>2</v>
      </c>
      <c r="E3" s="5" t="s">
        <v>3</v>
      </c>
      <c r="F3" s="6" t="n">
        <f aca="false">13.6</f>
        <v>13.6</v>
      </c>
      <c r="G3" s="7" t="s">
        <v>4</v>
      </c>
    </row>
    <row r="4" customFormat="false" ht="13.8" hidden="false" customHeight="false" outlineLevel="0" collapsed="false">
      <c r="A4" s="8" t="s">
        <v>5</v>
      </c>
      <c r="C4" s="9" t="s">
        <v>6</v>
      </c>
      <c r="D4" s="10" t="n">
        <f aca="false">6.6262*10^(-34)</f>
        <v>6.6262E-034</v>
      </c>
      <c r="E4" s="0" t="s">
        <v>7</v>
      </c>
    </row>
    <row r="5" customFormat="false" ht="13.25" hidden="false" customHeight="false" outlineLevel="0" collapsed="false">
      <c r="A5" s="11" t="s">
        <v>8</v>
      </c>
      <c r="C5" s="9" t="s">
        <v>9</v>
      </c>
      <c r="D5" s="10" t="n">
        <f aca="false">2.9979*10^8</f>
        <v>299790000</v>
      </c>
      <c r="E5" s="0" t="s">
        <v>10</v>
      </c>
    </row>
    <row r="6" s="3" customFormat="true" ht="12.8" hidden="false" customHeight="false" outlineLevel="0" collapsed="false">
      <c r="A6" s="11" t="s">
        <v>11</v>
      </c>
      <c r="D6" s="12"/>
    </row>
    <row r="7" customFormat="false" ht="12.8" hidden="false" customHeight="false" outlineLevel="0" collapsed="false">
      <c r="A7" s="11"/>
    </row>
    <row r="8" customFormat="false" ht="12.8" hidden="false" customHeight="false" outlineLevel="0" collapsed="false">
      <c r="A8" s="2" t="s">
        <v>12</v>
      </c>
      <c r="B8" s="2" t="s">
        <v>13</v>
      </c>
    </row>
    <row r="9" customFormat="false" ht="12.8" hidden="false" customHeight="false" outlineLevel="0" collapsed="false">
      <c r="A9" s="7" t="s">
        <v>14</v>
      </c>
      <c r="B9" s="11"/>
    </row>
    <row r="10" customFormat="false" ht="12.8" hidden="false" customHeight="false" outlineLevel="0" collapsed="false">
      <c r="A10" s="13" t="s">
        <v>15</v>
      </c>
      <c r="B10" s="11"/>
    </row>
    <row r="11" s="11" customFormat="true" ht="12.8" hidden="false" customHeight="false" outlineLevel="0" collapsed="false">
      <c r="A11" s="14" t="s">
        <v>16</v>
      </c>
      <c r="B11" s="15"/>
      <c r="C11" s="15"/>
      <c r="D11" s="16"/>
      <c r="E11" s="15"/>
      <c r="F11" s="15"/>
      <c r="G11" s="15"/>
      <c r="H11" s="15"/>
    </row>
    <row r="12" customFormat="false" ht="12.8" hidden="false" customHeight="false" outlineLevel="0" collapsed="false">
      <c r="A12" s="17" t="s">
        <v>17</v>
      </c>
      <c r="B12" s="17" t="n">
        <v>16</v>
      </c>
    </row>
    <row r="13" customFormat="false" ht="13.25" hidden="false" customHeight="false" outlineLevel="0" collapsed="false">
      <c r="A13" s="18" t="s">
        <v>18</v>
      </c>
      <c r="B13" s="2" t="s">
        <v>19</v>
      </c>
      <c r="D13" s="1" t="s">
        <v>20</v>
      </c>
      <c r="F13" s="3" t="s">
        <v>21</v>
      </c>
    </row>
    <row r="14" customFormat="false" ht="12.8" hidden="false" customHeight="false" outlineLevel="0" collapsed="false">
      <c r="A14" s="19" t="s">
        <v>22</v>
      </c>
      <c r="B14" s="0" t="n">
        <f aca="false">$B$12-2*1-8*0.85-5*0.35</f>
        <v>5.45</v>
      </c>
      <c r="C14" s="19" t="s">
        <v>23</v>
      </c>
      <c r="D14" s="1" t="n">
        <f aca="false">-13.6*B14^2/9</f>
        <v>-44.8837777777778</v>
      </c>
      <c r="E14" s="20" t="s">
        <v>4</v>
      </c>
      <c r="F14" s="21" t="s">
        <v>24</v>
      </c>
    </row>
    <row r="15" customFormat="false" ht="13.25" hidden="false" customHeight="false" outlineLevel="0" collapsed="false">
      <c r="A15" s="22" t="s">
        <v>25</v>
      </c>
      <c r="B15" s="2" t="s">
        <v>26</v>
      </c>
      <c r="D15" s="1" t="s">
        <v>27</v>
      </c>
      <c r="E15" s="20"/>
    </row>
    <row r="16" customFormat="false" ht="12.8" hidden="false" customHeight="false" outlineLevel="0" collapsed="false">
      <c r="A16" s="19" t="s">
        <v>28</v>
      </c>
      <c r="B16" s="0" t="n">
        <f aca="false">$B$12-2*1-8*0.85-4*0.35</f>
        <v>5.8</v>
      </c>
      <c r="C16" s="19" t="s">
        <v>29</v>
      </c>
      <c r="D16" s="1" t="n">
        <f aca="false">-13.6*B16^2/9</f>
        <v>-50.8337777777778</v>
      </c>
      <c r="E16" s="20" t="s">
        <v>4</v>
      </c>
      <c r="F16" s="23" t="s">
        <v>30</v>
      </c>
    </row>
    <row r="18" customFormat="false" ht="13.25" hidden="false" customHeight="false" outlineLevel="0" collapsed="false">
      <c r="A18" s="2" t="s">
        <v>31</v>
      </c>
      <c r="D18" s="24" t="n">
        <f aca="false">5*$D16-6*$D14</f>
        <v>15.1337777777778</v>
      </c>
      <c r="E18" s="25" t="s">
        <v>4</v>
      </c>
    </row>
    <row r="19" customFormat="false" ht="12.8" hidden="false" customHeight="false" outlineLevel="0" collapsed="false">
      <c r="A19" s="3" t="s">
        <v>32</v>
      </c>
      <c r="G19" s="19" t="s">
        <v>33</v>
      </c>
      <c r="H19" s="26" t="n">
        <f aca="false">(D18-10.4)/10.4</f>
        <v>0.455170940170942</v>
      </c>
      <c r="I19" s="26" t="s">
        <v>34</v>
      </c>
    </row>
    <row r="20" customFormat="false" ht="12.8" hidden="false" customHeight="false" outlineLevel="0" collapsed="false">
      <c r="A20" s="2"/>
    </row>
    <row r="21" customFormat="false" ht="13.25" hidden="false" customHeight="false" outlineLevel="0" collapsed="false">
      <c r="A21" s="2" t="s">
        <v>35</v>
      </c>
    </row>
    <row r="22" customFormat="false" ht="13.25" hidden="false" customHeight="false" outlineLevel="0" collapsed="false">
      <c r="A22" s="2" t="s">
        <v>36</v>
      </c>
      <c r="B22" s="27" t="s">
        <v>37</v>
      </c>
    </row>
    <row r="23" customFormat="false" ht="12.8" hidden="false" customHeight="false" outlineLevel="0" collapsed="false">
      <c r="A23" s="0" t="s">
        <v>28</v>
      </c>
      <c r="B23" s="0" t="n">
        <f aca="false">16 -1*1-8*0.85-5*0.35</f>
        <v>6.45</v>
      </c>
      <c r="C23" s="19" t="s">
        <v>29</v>
      </c>
      <c r="D23" s="1" t="n">
        <f aca="false">-13.6*B23^2/9</f>
        <v>-62.866</v>
      </c>
      <c r="E23" s="20" t="s">
        <v>4</v>
      </c>
    </row>
    <row r="24" customFormat="false" ht="12.8" hidden="false" customHeight="false" outlineLevel="0" collapsed="false">
      <c r="A24" s="0" t="s">
        <v>38</v>
      </c>
      <c r="B24" s="0" t="n">
        <f aca="false">16-1*0.85-7*0.35</f>
        <v>12.7</v>
      </c>
      <c r="C24" s="19" t="s">
        <v>39</v>
      </c>
      <c r="D24" s="1" t="n">
        <f aca="false">-13.6*B24^2/4</f>
        <v>-548.386</v>
      </c>
      <c r="E24" s="20" t="s">
        <v>4</v>
      </c>
    </row>
    <row r="25" customFormat="false" ht="12.8" hidden="false" customHeight="false" outlineLevel="0" collapsed="false">
      <c r="A25" s="0" t="s">
        <v>40</v>
      </c>
      <c r="B25" s="28" t="n">
        <f aca="false">16</f>
        <v>16</v>
      </c>
      <c r="C25" s="19" t="s">
        <v>41</v>
      </c>
      <c r="D25" s="1" t="n">
        <f aca="false">-13.6*B25^2/1</f>
        <v>-3481.6</v>
      </c>
      <c r="E25" s="20" t="s">
        <v>4</v>
      </c>
    </row>
    <row r="26" customFormat="false" ht="12.8" hidden="false" customHeight="false" outlineLevel="0" collapsed="false">
      <c r="A26" s="13" t="s">
        <v>42</v>
      </c>
      <c r="D26" s="29" t="n">
        <f aca="false">1*$D25+8*$D24+6*$D23</f>
        <v>-8245.884</v>
      </c>
      <c r="E26" s="25" t="s">
        <v>4</v>
      </c>
    </row>
    <row r="28" customFormat="false" ht="12.8" hidden="false" customHeight="false" outlineLevel="0" collapsed="false">
      <c r="A28" s="2" t="s">
        <v>18</v>
      </c>
      <c r="B28" s="0" t="s">
        <v>43</v>
      </c>
    </row>
    <row r="29" customFormat="false" ht="12.8" hidden="false" customHeight="false" outlineLevel="0" collapsed="false">
      <c r="A29" s="0" t="s">
        <v>22</v>
      </c>
      <c r="B29" s="0" t="n">
        <f aca="false">16-2*1-8*0.85-5*0.35</f>
        <v>5.45</v>
      </c>
      <c r="C29" s="19" t="s">
        <v>23</v>
      </c>
      <c r="D29" s="1" t="n">
        <f aca="false">-13.6*B29^2/9</f>
        <v>-44.8837777777778</v>
      </c>
      <c r="E29" s="20" t="s">
        <v>4</v>
      </c>
    </row>
    <row r="30" customFormat="false" ht="12.8" hidden="false" customHeight="false" outlineLevel="0" collapsed="false">
      <c r="A30" s="0" t="s">
        <v>44</v>
      </c>
      <c r="B30" s="0" t="n">
        <f aca="false">16-2*0.85-7*0.35</f>
        <v>11.85</v>
      </c>
      <c r="C30" s="19" t="s">
        <v>45</v>
      </c>
      <c r="D30" s="1" t="n">
        <f aca="false">-13.6*B30^2/4</f>
        <v>-477.4365</v>
      </c>
      <c r="E30" s="20" t="s">
        <v>4</v>
      </c>
    </row>
    <row r="31" customFormat="false" ht="12.8" hidden="false" customHeight="false" outlineLevel="0" collapsed="false">
      <c r="A31" s="0" t="s">
        <v>46</v>
      </c>
      <c r="B31" s="0" t="n">
        <f aca="false">16-0.3</f>
        <v>15.7</v>
      </c>
      <c r="C31" s="19" t="s">
        <v>47</v>
      </c>
      <c r="D31" s="1" t="n">
        <f aca="false">-13.606*B31^2/1</f>
        <v>-3353.74294</v>
      </c>
      <c r="E31" s="20" t="s">
        <v>4</v>
      </c>
    </row>
    <row r="32" customFormat="false" ht="12.8" hidden="false" customHeight="false" outlineLevel="0" collapsed="false">
      <c r="A32" s="13" t="s">
        <v>48</v>
      </c>
      <c r="D32" s="29" t="n">
        <f aca="false">2*$D31+8*$D30+6*$D29</f>
        <v>-10796.2805466667</v>
      </c>
      <c r="E32" s="25" t="s">
        <v>4</v>
      </c>
      <c r="F32" s="17" t="s">
        <v>49</v>
      </c>
    </row>
    <row r="34" customFormat="false" ht="15.45" hidden="false" customHeight="false" outlineLevel="0" collapsed="false">
      <c r="A34" s="2" t="s">
        <v>50</v>
      </c>
      <c r="C34" s="29" t="n">
        <f aca="false">$D$26-$D$32</f>
        <v>2550.39654666667</v>
      </c>
      <c r="D34" s="29" t="s">
        <v>4</v>
      </c>
      <c r="F34" s="17" t="s">
        <v>49</v>
      </c>
    </row>
    <row r="35" s="30" customFormat="true" ht="15.5" hidden="false" customHeight="false" outlineLevel="0" collapsed="false">
      <c r="A35" s="3" t="s">
        <v>51</v>
      </c>
      <c r="C35" s="31"/>
      <c r="D35" s="31"/>
    </row>
    <row r="36" s="30" customFormat="true" ht="12.8" hidden="false" customHeight="false" outlineLevel="0" collapsed="false">
      <c r="A36" s="3" t="s">
        <v>52</v>
      </c>
      <c r="D36" s="32"/>
    </row>
    <row r="37" s="30" customFormat="true" ht="14.15" hidden="false" customHeight="false" outlineLevel="0" collapsed="false">
      <c r="A37" s="33" t="s">
        <v>53</v>
      </c>
      <c r="B37" s="34" t="n">
        <f aca="false">D4*D5/(C34*1.602*10^(-19))</f>
        <v>4.86196086583231E-010</v>
      </c>
      <c r="C37" s="11" t="s">
        <v>54</v>
      </c>
      <c r="D37" s="0" t="n">
        <v>0.49</v>
      </c>
      <c r="E37" s="0" t="s">
        <v>55</v>
      </c>
      <c r="F37" s="35" t="n">
        <f aca="false">B37*10^10</f>
        <v>4.86196086583231</v>
      </c>
      <c r="G37" s="36" t="s">
        <v>56</v>
      </c>
    </row>
    <row r="39" customFormat="false" ht="13.25" hidden="false" customHeight="false" outlineLevel="0" collapsed="false">
      <c r="A39" s="2" t="s">
        <v>57</v>
      </c>
      <c r="B39" s="0" t="s">
        <v>58</v>
      </c>
    </row>
    <row r="40" customFormat="false" ht="12.8" hidden="false" customHeight="false" outlineLevel="0" collapsed="false">
      <c r="A40" s="0" t="s">
        <v>59</v>
      </c>
      <c r="B40" s="0" t="n">
        <f aca="false">16 -2*1-7*0.85-5*0.35</f>
        <v>6.3</v>
      </c>
      <c r="C40" s="19" t="s">
        <v>60</v>
      </c>
      <c r="D40" s="1" t="n">
        <f aca="false">-13.6*B40^2/9</f>
        <v>-59.976</v>
      </c>
      <c r="E40" s="20" t="s">
        <v>4</v>
      </c>
    </row>
    <row r="41" customFormat="false" ht="12.8" hidden="false" customHeight="false" outlineLevel="0" collapsed="false">
      <c r="A41" s="0" t="s">
        <v>61</v>
      </c>
      <c r="B41" s="0" t="n">
        <f aca="false">16-2*0.85-6*0.35</f>
        <v>12.2</v>
      </c>
      <c r="C41" s="19" t="s">
        <v>62</v>
      </c>
      <c r="D41" s="1" t="n">
        <f aca="false">-13.6*B41^2/4</f>
        <v>-506.056</v>
      </c>
      <c r="E41" s="20" t="s">
        <v>4</v>
      </c>
    </row>
    <row r="42" customFormat="false" ht="12.8" hidden="false" customHeight="false" outlineLevel="0" collapsed="false">
      <c r="A42" s="0" t="s">
        <v>63</v>
      </c>
      <c r="B42" s="0" t="n">
        <f aca="false">16-0.3</f>
        <v>15.7</v>
      </c>
      <c r="C42" s="19" t="s">
        <v>64</v>
      </c>
      <c r="D42" s="1" t="n">
        <f aca="false">-13.6*B42^2/1</f>
        <v>-3352.264</v>
      </c>
      <c r="E42" s="20" t="s">
        <v>4</v>
      </c>
    </row>
    <row r="43" customFormat="false" ht="12.8" hidden="false" customHeight="false" outlineLevel="0" collapsed="false">
      <c r="A43" s="13" t="s">
        <v>65</v>
      </c>
      <c r="D43" s="29" t="n">
        <f aca="false">2*$D42+7*$D41+6*$D40</f>
        <v>-10606.776</v>
      </c>
      <c r="E43" s="25" t="s">
        <v>4</v>
      </c>
    </row>
    <row r="44" customFormat="false" ht="12.8" hidden="false" customHeight="false" outlineLevel="0" collapsed="false">
      <c r="D44" s="0"/>
    </row>
    <row r="45" customFormat="false" ht="13.05" hidden="false" customHeight="false" outlineLevel="0" collapsed="false">
      <c r="A45" s="2" t="s">
        <v>66</v>
      </c>
      <c r="D45" s="29" t="n">
        <f aca="false">$D26-$D43</f>
        <v>2360.892</v>
      </c>
      <c r="E45" s="2" t="s">
        <v>4</v>
      </c>
    </row>
    <row r="46" s="11" customFormat="true" ht="13.9" hidden="false" customHeight="false" outlineLevel="0" collapsed="false">
      <c r="A46" s="37" t="s">
        <v>53</v>
      </c>
      <c r="D46" s="38" t="n">
        <f aca="false">(6.62*10^(-34)*3*10^8)/(D45*1.6*10^(-19))</f>
        <v>5.25754672386539E-010</v>
      </c>
      <c r="E46" s="38" t="s">
        <v>54</v>
      </c>
    </row>
    <row r="47" s="11" customFormat="true" ht="13.9" hidden="false" customHeight="false" outlineLevel="0" collapsed="false">
      <c r="A47" s="37" t="s">
        <v>53</v>
      </c>
      <c r="D47" s="39" t="n">
        <f aca="false">D46*10^9</f>
        <v>0.525754672386539</v>
      </c>
      <c r="E47" s="11" t="s">
        <v>67</v>
      </c>
    </row>
    <row r="48" customFormat="false" ht="13.9" hidden="false" customHeight="false" outlineLevel="0" collapsed="false">
      <c r="A48" s="40" t="s">
        <v>68</v>
      </c>
      <c r="D48" s="41" t="n">
        <f aca="false">D46*10^(10)</f>
        <v>5.25754672386539</v>
      </c>
      <c r="E48" s="42" t="s">
        <v>69</v>
      </c>
    </row>
    <row r="49" customFormat="false" ht="12.8" hidden="false" customHeight="false" outlineLevel="0" collapsed="false">
      <c r="A49" s="3" t="s">
        <v>70</v>
      </c>
    </row>
    <row r="50" customFormat="false" ht="13.65" hidden="false" customHeight="false" outlineLevel="0" collapsed="false">
      <c r="A50" s="40" t="s">
        <v>71</v>
      </c>
      <c r="D50" s="2" t="n">
        <f aca="false">5.573</f>
        <v>5.573</v>
      </c>
      <c r="E50" s="42" t="s">
        <v>72</v>
      </c>
      <c r="F50" s="43" t="n">
        <f aca="false">(D50-D48)/D50</f>
        <v>0.0566038536039143</v>
      </c>
    </row>
    <row r="51" customFormat="false" ht="12.8" hidden="false" customHeight="false" outlineLevel="0" collapsed="false">
      <c r="A51" s="3" t="s">
        <v>73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7" activeCellId="0" sqref="B7"/>
    </sheetView>
  </sheetViews>
  <sheetFormatPr defaultRowHeight="12.8" zeroHeight="false" outlineLevelRow="0" outlineLevelCol="0"/>
  <cols>
    <col collapsed="false" customWidth="true" hidden="false" outlineLevel="0" max="1" min="1" style="0" width="15.62"/>
    <col collapsed="false" customWidth="false" hidden="false" outlineLevel="0" max="1025" min="2" style="0" width="11.52"/>
  </cols>
  <sheetData>
    <row r="1" customFormat="false" ht="12.8" hidden="false" customHeight="false" outlineLevel="0" collapsed="false">
      <c r="A1" s="2" t="s">
        <v>74</v>
      </c>
    </row>
    <row r="2" customFormat="false" ht="12.8" hidden="false" customHeight="false" outlineLevel="0" collapsed="false">
      <c r="A2" s="2"/>
    </row>
    <row r="3" customFormat="false" ht="12.8" hidden="false" customHeight="false" outlineLevel="0" collapsed="false">
      <c r="A3" s="2" t="s">
        <v>75</v>
      </c>
    </row>
    <row r="4" customFormat="false" ht="12.8" hidden="false" customHeight="false" outlineLevel="0" collapsed="false">
      <c r="A4" s="2"/>
    </row>
    <row r="5" customFormat="false" ht="12.8" hidden="false" customHeight="false" outlineLevel="0" collapsed="false">
      <c r="A5" s="2" t="s">
        <v>76</v>
      </c>
    </row>
    <row r="6" customFormat="false" ht="12.8" hidden="false" customHeight="false" outlineLevel="0" collapsed="false">
      <c r="A6" s="0" t="s">
        <v>77</v>
      </c>
      <c r="B6" s="0" t="n">
        <f aca="false">2.472</f>
        <v>2.472</v>
      </c>
      <c r="C6" s="0" t="s">
        <v>78</v>
      </c>
      <c r="D6" s="0" t="s">
        <v>79</v>
      </c>
    </row>
    <row r="7" customFormat="false" ht="12.8" hidden="false" customHeight="false" outlineLevel="0" collapsed="false">
      <c r="A7" s="0" t="s">
        <v>80</v>
      </c>
      <c r="B7" s="0" t="n">
        <f aca="false">5.573</f>
        <v>5.573</v>
      </c>
      <c r="C7" s="0" t="s">
        <v>81</v>
      </c>
      <c r="D7" s="0" t="s">
        <v>82</v>
      </c>
    </row>
    <row r="8" customFormat="false" ht="12.8" hidden="false" customHeight="false" outlineLevel="0" collapsed="false">
      <c r="A8" s="0" t="s">
        <v>83</v>
      </c>
      <c r="B8" s="0" t="n">
        <f aca="false">6.62*10^(-34)*3*10^8/(B7*10^(-10))</f>
        <v>3.56361026377176E-016</v>
      </c>
      <c r="C8" s="0" t="s">
        <v>84</v>
      </c>
    </row>
    <row r="9" customFormat="false" ht="12.8" hidden="false" customHeight="false" outlineLevel="0" collapsed="false">
      <c r="A9" s="0" t="s">
        <v>77</v>
      </c>
      <c r="B9" s="0" t="n">
        <f aca="false">B8/(1.6*10^(-19))</f>
        <v>2227.25641485735</v>
      </c>
      <c r="C9" s="0" t="s">
        <v>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521</TotalTime>
  <Application>LibreOffice/6.2.5.2$MacOSX_X86_64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2018-10-11T15:31:52Z</dcterms:created>
  <dc:creator>Isabelle Ramade</dc:creator>
  <dc:description/>
  <dc:language>fr-FR</dc:language>
  <cp:lastModifiedBy>Isabelle Ramade</cp:lastModifiedBy>
  <dcterms:modified xsi:type="dcterms:W3CDTF">2020-11-26T17:26:39Z</dcterms:modified>
  <cp:revision>97</cp:revision>
  <dc:subject/>
  <dc:title/>
</cp:coreProperties>
</file>